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ietro.alu\Downloads\"/>
    </mc:Choice>
  </mc:AlternateContent>
  <xr:revisionPtr revIDLastSave="0" documentId="13_ncr:1_{A9E693AD-FACA-4674-BC79-51AD1D3506A1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Istruzioni" sheetId="1" r:id="rId1"/>
    <sheet name="Break Even Point" sheetId="2" r:id="rId2"/>
    <sheet name="Fabbisogno Finanziari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2" l="1"/>
  <c r="G22" i="2"/>
  <c r="F22" i="2"/>
  <c r="E27" i="2"/>
  <c r="C27" i="2"/>
  <c r="D27" i="2"/>
  <c r="F27" i="2" s="1"/>
  <c r="C21" i="3"/>
  <c r="C22" i="3" s="1"/>
  <c r="C24" i="3" s="1"/>
  <c r="E22" i="2"/>
  <c r="D22" i="2"/>
  <c r="C22" i="2"/>
  <c r="C13" i="2"/>
  <c r="C16" i="3"/>
  <c r="C10" i="3"/>
  <c r="F9" i="3"/>
  <c r="E31" i="2"/>
  <c r="D31" i="2"/>
  <c r="C31" i="2"/>
  <c r="E30" i="2"/>
  <c r="D30" i="2"/>
  <c r="F30" i="2" s="1"/>
  <c r="C30" i="2"/>
  <c r="E29" i="2"/>
  <c r="D29" i="2"/>
  <c r="C29" i="2"/>
  <c r="E28" i="2"/>
  <c r="D28" i="2"/>
  <c r="C28" i="2"/>
  <c r="E26" i="2"/>
  <c r="D26" i="2"/>
  <c r="C26" i="2"/>
  <c r="E25" i="2"/>
  <c r="D25" i="2"/>
  <c r="C25" i="2"/>
  <c r="E24" i="2"/>
  <c r="D24" i="2"/>
  <c r="C24" i="2"/>
  <c r="E23" i="2"/>
  <c r="D23" i="2"/>
  <c r="C23" i="2"/>
  <c r="E21" i="2"/>
  <c r="D21" i="2"/>
  <c r="C21" i="2"/>
  <c r="C12" i="2"/>
  <c r="F26" i="2" l="1"/>
  <c r="G27" i="2"/>
  <c r="H27" i="2" s="1"/>
  <c r="F23" i="2"/>
  <c r="F31" i="2"/>
  <c r="G31" i="2" s="1"/>
  <c r="H31" i="2" s="1"/>
  <c r="H22" i="2"/>
  <c r="G26" i="2"/>
  <c r="H26" i="2" s="1"/>
  <c r="F24" i="2"/>
  <c r="G24" i="2" s="1"/>
  <c r="H24" i="2" s="1"/>
  <c r="F29" i="2"/>
  <c r="G29" i="2" s="1"/>
  <c r="H29" i="2" s="1"/>
  <c r="F21" i="2"/>
  <c r="G21" i="2" s="1"/>
  <c r="H21" i="2" s="1"/>
  <c r="G30" i="2"/>
  <c r="H30" i="2" s="1"/>
  <c r="F25" i="2"/>
  <c r="G25" i="2" s="1"/>
  <c r="H25" i="2" s="1"/>
  <c r="F28" i="2"/>
  <c r="G28" i="2" s="1"/>
  <c r="H28" i="2" s="1"/>
  <c r="F11" i="3"/>
  <c r="E12" i="3" s="1"/>
  <c r="G23" i="2"/>
  <c r="H23" i="2" s="1"/>
  <c r="C15" i="2"/>
  <c r="C14" i="2" l="1"/>
</calcChain>
</file>

<file path=xl/sharedStrings.xml><?xml version="1.0" encoding="utf-8"?>
<sst xmlns="http://schemas.openxmlformats.org/spreadsheetml/2006/main" count="73" uniqueCount="73">
  <si>
    <t>Business Plan - Break Even Point e Fabbisogno Finanziario</t>
  </si>
  <si>
    <t>LEGENDA DEI COLORI</t>
  </si>
  <si>
    <t xml:space="preserve">   Celle AZZURRE con testo blu = dati che puoi modificare tu (i tuoi numeri)</t>
  </si>
  <si>
    <t>ISTRUZIONI</t>
  </si>
  <si>
    <t xml:space="preserve">   - Cambia solo le celle azzurre inserendo i dati della tua idea.</t>
  </si>
  <si>
    <t xml:space="preserve">   - Tutti gli altri numeri si aggiornano da soli grazie alle formule.</t>
  </si>
  <si>
    <t xml:space="preserve">   - Nell'esempio trovi gia' dei valori realistici: sostituiscili con i tuoi.</t>
  </si>
  <si>
    <t xml:space="preserve">       E' quanto ti resta su ogni pezzo venduto per coprire i costi fissi.</t>
  </si>
  <si>
    <t xml:space="preserve">       E' il numero di pezzi da vendere per chiudere in pari (ne' utile ne' perdita).</t>
  </si>
  <si>
    <t xml:space="preserve">       E' il denaro totale che ti serve prima che l'attivita' cammini da sola.</t>
  </si>
  <si>
    <t>BREAK EVEN POINT (Punto di Pareggio)</t>
  </si>
  <si>
    <t xml:space="preserve">  1. DATI DI INPUT  (modifica le celle azzurre)</t>
  </si>
  <si>
    <t>Prezzo di vendita per unita' (scontrino medio)</t>
  </si>
  <si>
    <t>Costo variabile per unita' (materie prime, ecc.)</t>
  </si>
  <si>
    <t>Costi fissi mensili (affitto, stipendi, utenze...)</t>
  </si>
  <si>
    <t>Giorni lavorativi al mese</t>
  </si>
  <si>
    <t xml:space="preserve">  2. CALCOLI AUTOMATICI</t>
  </si>
  <si>
    <t>Margine di contribuzione per unita'</t>
  </si>
  <si>
    <t>Margine di contribuzione in %</t>
  </si>
  <si>
    <t>BREAK EVEN in unita' al mese</t>
  </si>
  <si>
    <t>BREAK EVEN in fatturato al mese</t>
  </si>
  <si>
    <t>BREAK EVEN in unita' al giorno</t>
  </si>
  <si>
    <t>Lettura: devi vendere almeno le unita' indicate in giallo per andare in pari. Sopra quel livello inizi a guadagnare, sotto sei in perdita.</t>
  </si>
  <si>
    <t xml:space="preserve">  3. SIMULAZIONE  (utile/perdita a diversi volumi di vendita)</t>
  </si>
  <si>
    <t>Unita' vendute / mese</t>
  </si>
  <si>
    <t>Ricavi</t>
  </si>
  <si>
    <t>Costi variabili</t>
  </si>
  <si>
    <t>Costi fissi</t>
  </si>
  <si>
    <t>Costi totali</t>
  </si>
  <si>
    <t>Utile / Perdita</t>
  </si>
  <si>
    <t>Esito</t>
  </si>
  <si>
    <t>FABBISOGNO FINANZIARIO</t>
  </si>
  <si>
    <t xml:space="preserve">  A. INVESTIMENTI INIZIALI (una tantum)</t>
  </si>
  <si>
    <t xml:space="preserve">  D. FONTI DI COPERTURA</t>
  </si>
  <si>
    <t>Macchina caffe' professionale</t>
  </si>
  <si>
    <t>Capitale proprio (tuoi risparmi)</t>
  </si>
  <si>
    <t>Arredi e banco</t>
  </si>
  <si>
    <t>Attrezzature varie</t>
  </si>
  <si>
    <t>Altri apporti (soci, contributi...)</t>
  </si>
  <si>
    <t>Insegna e allestimento</t>
  </si>
  <si>
    <t>Totale coperture disponibili</t>
  </si>
  <si>
    <t>Totale investimenti iniziali</t>
  </si>
  <si>
    <t>VERIFICA: Coperture - Fabbisogno</t>
  </si>
  <si>
    <t xml:space="preserve">  B. COSTI DI AVVIO (una tantum)</t>
  </si>
  <si>
    <t>Licenze e permessi</t>
  </si>
  <si>
    <t>Totale costi di avvio</t>
  </si>
  <si>
    <t xml:space="preserve">  C. CAPITALE CIRCOLANTE (riserva primi mesi)</t>
  </si>
  <si>
    <t>Scorte iniziali (materie prime, magazzino)</t>
  </si>
  <si>
    <t>Mesi di costi fissi da tenere come cassa</t>
  </si>
  <si>
    <t>Riserva di cassa per costi fissi</t>
  </si>
  <si>
    <t>Totale capitale circolante</t>
  </si>
  <si>
    <t>FABBISOGNO FINANZIARIO TOTALE (A + B + C)</t>
  </si>
  <si>
    <t>Regola d'oro: il totale delle coperture (D) deve essere almeno pari al fabbisogno totale (A+B+C). La cella di verifica in giallo deve risultare zero o positiva.</t>
  </si>
  <si>
    <t xml:space="preserve">   Celle GIALLE = risultati chiave da leggere, questi sono i valori a cui fare riferimento per capire se la tua idea imprenditoriale può essere economicamente sostenibile!</t>
  </si>
  <si>
    <r>
      <rPr>
        <b/>
        <sz val="10"/>
        <rFont val="Aptos"/>
        <family val="2"/>
      </rPr>
      <t xml:space="preserve">   MARGINE DI CONTRIBUZIONE</t>
    </r>
    <r>
      <rPr>
        <sz val="10"/>
        <rFont val="Aptos"/>
        <family val="2"/>
      </rPr>
      <t xml:space="preserve"> = Prezzo di vendita - Costo variabile.</t>
    </r>
  </si>
  <si>
    <r>
      <t xml:space="preserve">   </t>
    </r>
    <r>
      <rPr>
        <b/>
        <sz val="10"/>
        <rFont val="Aptos"/>
        <family val="2"/>
      </rPr>
      <t xml:space="preserve">BREAK EVEN POINT </t>
    </r>
    <r>
      <rPr>
        <sz val="10"/>
        <rFont val="Aptos"/>
        <family val="2"/>
      </rPr>
      <t>(punto di pareggio) = Costi fissi / Margine di contribuzione.</t>
    </r>
  </si>
  <si>
    <r>
      <t xml:space="preserve">   </t>
    </r>
    <r>
      <rPr>
        <b/>
        <sz val="10"/>
        <rFont val="Aptos"/>
        <family val="2"/>
      </rPr>
      <t>FABBISOGNO FINANZIARIO</t>
    </r>
    <r>
      <rPr>
        <sz val="10"/>
        <rFont val="Aptos"/>
        <family val="2"/>
      </rPr>
      <t xml:space="preserve"> = Investimenti + Costi di avvio + Capitale circolante.</t>
    </r>
  </si>
  <si>
    <t>LABORATORIO F.A.R.E - DONNE IN ATTIVO</t>
  </si>
  <si>
    <t>COME SI USA QUESTO FILE?</t>
  </si>
  <si>
    <t>Questo file serve a capire due domande fondamentali di ogni idea imprenditoriale nascente:</t>
  </si>
  <si>
    <r>
      <t xml:space="preserve">   2) Quanti </t>
    </r>
    <r>
      <rPr>
        <b/>
        <u/>
        <sz val="10"/>
        <rFont val="Aptos"/>
        <family val="2"/>
      </rPr>
      <t>soldi</t>
    </r>
    <r>
      <rPr>
        <sz val="10"/>
        <rFont val="Aptos"/>
        <family val="2"/>
      </rPr>
      <t xml:space="preserve"> mi servono per </t>
    </r>
    <r>
      <rPr>
        <b/>
        <u/>
        <sz val="10"/>
        <rFont val="Aptos"/>
        <family val="2"/>
      </rPr>
      <t>PARTIRE</t>
    </r>
    <r>
      <rPr>
        <sz val="10"/>
        <rFont val="Aptos"/>
        <family val="2"/>
      </rPr>
      <t xml:space="preserve">?  -&gt; </t>
    </r>
    <r>
      <rPr>
        <sz val="10"/>
        <color theme="7" tint="-0.249977111117893"/>
        <rFont val="Aptos"/>
        <family val="2"/>
      </rPr>
      <t xml:space="preserve"> foglio 'Fabbisogno Finanziario'</t>
    </r>
  </si>
  <si>
    <r>
      <t xml:space="preserve">   1) Quanto devo vendere per </t>
    </r>
    <r>
      <rPr>
        <b/>
        <u/>
        <sz val="10"/>
        <rFont val="Aptos"/>
        <family val="2"/>
      </rPr>
      <t>NON</t>
    </r>
    <r>
      <rPr>
        <sz val="10"/>
        <rFont val="Aptos"/>
        <family val="2"/>
      </rPr>
      <t xml:space="preserve"> andare in perdita?  -&gt;  </t>
    </r>
    <r>
      <rPr>
        <sz val="10"/>
        <color theme="8"/>
        <rFont val="Aptos"/>
        <family val="2"/>
      </rPr>
      <t>foglio 'Break Even Point'</t>
    </r>
  </si>
  <si>
    <r>
      <t xml:space="preserve">   Testo nero = formule calcolate in automatico (</t>
    </r>
    <r>
      <rPr>
        <b/>
        <u/>
        <sz val="10"/>
        <rFont val="Aptos"/>
        <family val="2"/>
      </rPr>
      <t>non modificare</t>
    </r>
    <r>
      <rPr>
        <sz val="10"/>
        <rFont val="Aptos"/>
        <family val="2"/>
      </rPr>
      <t>)</t>
    </r>
  </si>
  <si>
    <t>I CONCETTI DA RICORDARE:</t>
  </si>
  <si>
    <t>Quanto denaro serve per partire? come copro le spese?</t>
  </si>
  <si>
    <t>Finanziamento bancario / prestito*</t>
  </si>
  <si>
    <t>Spese di marketing e pubblicità iniziale</t>
  </si>
  <si>
    <t>Si tratta delle spese di materie prime e magazzino che ti servono per aprire la tua attività. È una spesa che fai una volta sola all'avvio</t>
  </si>
  <si>
    <t>Ricorda da break even abbiamo visto che i costi fissi mensili ammontano a 3.000 euro</t>
  </si>
  <si>
    <r>
      <t xml:space="preserve">   </t>
    </r>
    <r>
      <rPr>
        <b/>
        <sz val="10"/>
        <rFont val="Aptos"/>
        <family val="2"/>
      </rPr>
      <t>COSTI FISSI</t>
    </r>
    <r>
      <rPr>
        <sz val="10"/>
        <rFont val="Aptos"/>
        <family val="2"/>
      </rPr>
      <t xml:space="preserve"> = Sono i costi che non variano per una determinata quantità di beni prodotti.</t>
    </r>
  </si>
  <si>
    <r>
      <t xml:space="preserve">  </t>
    </r>
    <r>
      <rPr>
        <b/>
        <sz val="10"/>
        <rFont val="Aptos"/>
        <family val="2"/>
      </rPr>
      <t>COSTI VARIABILI</t>
    </r>
    <r>
      <rPr>
        <sz val="10"/>
        <rFont val="Aptos"/>
        <family val="2"/>
      </rPr>
      <t xml:space="preserve"> = Sono costi che crescono proporzionalmente ai beni venduti</t>
    </r>
  </si>
  <si>
    <t>Notaio</t>
  </si>
  <si>
    <t>*Scopri le fonti di finanziamento per nuovi progetti imprenditoriali al prossimo appuntamento di giovedì 17 settembre!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</si>
</sst>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€#,##0.00;&quot;(€&quot;#,##0.00\);\-"/>
    <numFmt numFmtId="165" formatCode="\€#,##0;&quot;(€&quot;#,##0\);\-"/>
    <numFmt numFmtId="166" formatCode="#,##0;\(#,##0\);\-"/>
    <numFmt numFmtId="167" formatCode="0.0%"/>
  </numFmts>
  <fonts count="17" x14ac:knownFonts="1">
    <font>
      <sz val="11"/>
      <color theme="1"/>
      <name val="Calibri"/>
      <family val="2"/>
      <charset val="1"/>
    </font>
    <font>
      <i/>
      <sz val="11"/>
      <color rgb="FF808080"/>
      <name val="Aptos"/>
      <family val="2"/>
    </font>
    <font>
      <sz val="11"/>
      <color theme="1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1"/>
      <color rgb="FFFFFFFF"/>
      <name val="Aptos"/>
      <family val="2"/>
    </font>
    <font>
      <sz val="10"/>
      <color rgb="FF000000"/>
      <name val="Aptos"/>
      <family val="2"/>
    </font>
    <font>
      <sz val="10"/>
      <color rgb="FF0000FF"/>
      <name val="Aptos"/>
      <family val="2"/>
    </font>
    <font>
      <i/>
      <sz val="9"/>
      <color rgb="FF808080"/>
      <name val="Aptos"/>
      <family val="2"/>
    </font>
    <font>
      <i/>
      <sz val="10"/>
      <color rgb="FF1F3864"/>
      <name val="Aptos"/>
      <family val="2"/>
    </font>
    <font>
      <b/>
      <sz val="11"/>
      <color rgb="FF1F3864"/>
      <name val="Aptos"/>
      <family val="2"/>
    </font>
    <font>
      <b/>
      <u/>
      <sz val="10"/>
      <name val="Aptos"/>
      <family val="2"/>
    </font>
    <font>
      <sz val="10"/>
      <color theme="7" tint="-0.249977111117893"/>
      <name val="Aptos"/>
      <family val="2"/>
    </font>
    <font>
      <sz val="10"/>
      <color theme="8"/>
      <name val="Aptos"/>
      <family val="2"/>
    </font>
    <font>
      <b/>
      <sz val="16"/>
      <color rgb="FFE123C6"/>
      <name val="Aptos"/>
      <family val="2"/>
    </font>
    <font>
      <b/>
      <sz val="12"/>
      <color rgb="FFE123C6"/>
      <name val="Aptos"/>
      <family val="2"/>
    </font>
    <font>
      <sz val="11"/>
      <color rgb="FF80808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DEBF7"/>
        <bgColor rgb="FFD9D9D9"/>
      </patternFill>
    </fill>
    <fill>
      <patternFill patternType="solid">
        <fgColor rgb="FFFFF2CC"/>
        <bgColor rgb="FFFFFFFF"/>
      </patternFill>
    </fill>
    <fill>
      <patternFill patternType="solid">
        <fgColor rgb="FFD9D9D9"/>
        <bgColor rgb="FFDDEBF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DEB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6" borderId="0" xfId="0" applyFill="1"/>
    <xf numFmtId="0" fontId="1" fillId="6" borderId="0" xfId="0" applyFont="1" applyFill="1"/>
    <xf numFmtId="0" fontId="3" fillId="6" borderId="0" xfId="0" applyFont="1" applyFill="1"/>
    <xf numFmtId="0" fontId="6" fillId="0" borderId="0" xfId="0" applyFont="1"/>
    <xf numFmtId="164" fontId="7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center" vertical="center"/>
    </xf>
    <xf numFmtId="0" fontId="4" fillId="0" borderId="0" xfId="0" applyFont="1"/>
    <xf numFmtId="166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5" borderId="1" xfId="0" applyFont="1" applyFill="1" applyBorder="1"/>
    <xf numFmtId="165" fontId="4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10" fillId="4" borderId="1" xfId="0" applyFont="1" applyFill="1" applyBorder="1"/>
    <xf numFmtId="165" fontId="10" fillId="4" borderId="1" xfId="0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14" fillId="6" borderId="0" xfId="0" applyFont="1" applyFill="1"/>
    <xf numFmtId="0" fontId="15" fillId="8" borderId="0" xfId="0" applyFont="1" applyFill="1"/>
    <xf numFmtId="0" fontId="14" fillId="0" borderId="0" xfId="0" applyFont="1"/>
    <xf numFmtId="0" fontId="16" fillId="0" borderId="0" xfId="0" applyFont="1"/>
    <xf numFmtId="0" fontId="3" fillId="8" borderId="0" xfId="0" applyFont="1" applyFill="1"/>
    <xf numFmtId="0" fontId="5" fillId="2" borderId="0" xfId="0" applyFont="1" applyFill="1" applyAlignment="1">
      <alignment horizontal="left" vertical="center"/>
    </xf>
    <xf numFmtId="0" fontId="8" fillId="0" borderId="0" xfId="0" applyFont="1"/>
    <xf numFmtId="0" fontId="9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BE4B48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7EBB"/>
      <rgbColor rgb="FF878787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2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it-IT" sz="1800" b="1" strike="noStrike" spc="-1">
                <a:solidFill>
                  <a:srgbClr val="000000"/>
                </a:solidFill>
                <a:latin typeface="Calibri"/>
              </a:rPr>
              <a:t>Ricavi vs Costi totali - il punto d'incrocio e' il Break Even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'Break Even Point'!$C$20</c:f>
              <c:strCache>
                <c:ptCount val="1"/>
                <c:pt idx="0">
                  <c:v>Ricavi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'Break Even Point'!$B$21:$B$31</c:f>
              <c:numCache>
                <c:formatCode>#,##0;\(#,##0\);\-</c:formatCode>
                <c:ptCount val="1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1765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</c:numCache>
            </c:numRef>
          </c:cat>
          <c:val>
            <c:numRef>
              <c:f>'Break Even Point'!$C$21:$C$31</c:f>
              <c:numCache>
                <c:formatCode>\€#,##0;"(€"#,##0\);\-</c:formatCode>
                <c:ptCount val="11"/>
                <c:pt idx="0">
                  <c:v>0</c:v>
                </c:pt>
                <c:pt idx="1">
                  <c:v>750</c:v>
                </c:pt>
                <c:pt idx="2">
                  <c:v>1500</c:v>
                </c:pt>
                <c:pt idx="3">
                  <c:v>2250</c:v>
                </c:pt>
                <c:pt idx="4">
                  <c:v>3000</c:v>
                </c:pt>
                <c:pt idx="5">
                  <c:v>3750</c:v>
                </c:pt>
                <c:pt idx="6">
                  <c:v>4412.5</c:v>
                </c:pt>
                <c:pt idx="7">
                  <c:v>5250</c:v>
                </c:pt>
                <c:pt idx="8">
                  <c:v>6000</c:v>
                </c:pt>
                <c:pt idx="9">
                  <c:v>6750</c:v>
                </c:pt>
                <c:pt idx="10">
                  <c:v>7500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22-4594-A517-6FB4C7A939E3}"/>
            </c:ext>
          </c:extLst>
        </c:ser>
        <c:ser>
          <c:idx val="1"/>
          <c:order val="1"/>
          <c:tx>
            <c:strRef>
              <c:f>'Break Even Point'!$F$20</c:f>
              <c:strCache>
                <c:ptCount val="1"/>
                <c:pt idx="0">
                  <c:v>Costi totali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'Break Even Point'!$B$21:$B$31</c:f>
              <c:numCache>
                <c:formatCode>#,##0;\(#,##0\);\-</c:formatCode>
                <c:ptCount val="11"/>
                <c:pt idx="0">
                  <c:v>0</c:v>
                </c:pt>
                <c:pt idx="1">
                  <c:v>300</c:v>
                </c:pt>
                <c:pt idx="2">
                  <c:v>600</c:v>
                </c:pt>
                <c:pt idx="3">
                  <c:v>900</c:v>
                </c:pt>
                <c:pt idx="4">
                  <c:v>1200</c:v>
                </c:pt>
                <c:pt idx="5">
                  <c:v>1500</c:v>
                </c:pt>
                <c:pt idx="6">
                  <c:v>1765</c:v>
                </c:pt>
                <c:pt idx="7">
                  <c:v>2100</c:v>
                </c:pt>
                <c:pt idx="8">
                  <c:v>2400</c:v>
                </c:pt>
                <c:pt idx="9">
                  <c:v>2700</c:v>
                </c:pt>
                <c:pt idx="10">
                  <c:v>3000</c:v>
                </c:pt>
              </c:numCache>
            </c:numRef>
          </c:cat>
          <c:val>
            <c:numRef>
              <c:f>'Break Even Point'!$F$21:$F$31</c:f>
              <c:numCache>
                <c:formatCode>\€#,##0;"(€"#,##0\);\-</c:formatCode>
                <c:ptCount val="11"/>
                <c:pt idx="0">
                  <c:v>3000</c:v>
                </c:pt>
                <c:pt idx="1">
                  <c:v>3240</c:v>
                </c:pt>
                <c:pt idx="2">
                  <c:v>3480</c:v>
                </c:pt>
                <c:pt idx="3">
                  <c:v>3720</c:v>
                </c:pt>
                <c:pt idx="4">
                  <c:v>3960</c:v>
                </c:pt>
                <c:pt idx="5">
                  <c:v>4200</c:v>
                </c:pt>
                <c:pt idx="6">
                  <c:v>4412</c:v>
                </c:pt>
                <c:pt idx="7">
                  <c:v>4680</c:v>
                </c:pt>
                <c:pt idx="8">
                  <c:v>4920</c:v>
                </c:pt>
                <c:pt idx="9">
                  <c:v>5160</c:v>
                </c:pt>
                <c:pt idx="10">
                  <c:v>5400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22-4594-A517-6FB4C7A93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209068"/>
        <c:axId val="11184215"/>
      </c:lineChart>
      <c:catAx>
        <c:axId val="3120906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it-IT" sz="1000" b="1" strike="noStrike" spc="-1">
                    <a:solidFill>
                      <a:srgbClr val="000000"/>
                    </a:solidFill>
                    <a:latin typeface="Calibri"/>
                  </a:rPr>
                  <a:t>Unita' vendute al mese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11184215"/>
        <c:crosses val="autoZero"/>
        <c:auto val="1"/>
        <c:lblAlgn val="ctr"/>
        <c:lblOffset val="100"/>
        <c:noMultiLvlLbl val="0"/>
      </c:catAx>
      <c:valAx>
        <c:axId val="1118421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it-IT" sz="1000" b="1" strike="noStrike" spc="-1">
                    <a:solidFill>
                      <a:srgbClr val="000000"/>
                    </a:solidFill>
                    <a:latin typeface="Calibri"/>
                  </a:rPr>
                  <a:t>Euro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€#,##0;&quot;(€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it-IT"/>
          </a:p>
        </c:txPr>
        <c:crossAx val="3120906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167640</xdr:colOff>
      <xdr:row>7</xdr:row>
      <xdr:rowOff>152400</xdr:rowOff>
    </xdr:from>
    <xdr:to>
      <xdr:col>9</xdr:col>
      <xdr:colOff>403860</xdr:colOff>
      <xdr:row>18</xdr:row>
      <xdr:rowOff>166181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E29B9F0-57A8-DF8E-2869-DC02762AB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9" t="62274" r="11470" b="3138"/>
        <a:stretch/>
      </xdr:blipFill>
      <xdr:spPr>
        <a:xfrm>
          <a:off x="5920740" y="1531620"/>
          <a:ext cx="4396740" cy="2223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1066800</xdr:colOff>
      <xdr:row>2</xdr:row>
      <xdr:rowOff>131040</xdr:rowOff>
    </xdr:from>
    <xdr:to>
      <xdr:col>17</xdr:col>
      <xdr:colOff>225480</xdr:colOff>
      <xdr:row>17</xdr:row>
      <xdr:rowOff>153000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showGridLines="0" zoomScaleNormal="100" workbookViewId="0">
      <selection activeCell="E25" sqref="E25"/>
    </sheetView>
  </sheetViews>
  <sheetFormatPr defaultColWidth="8.7109375" defaultRowHeight="15" x14ac:dyDescent="0.25"/>
  <cols>
    <col min="1" max="1" width="3" customWidth="1"/>
    <col min="2" max="2" width="80.85546875" customWidth="1"/>
  </cols>
  <sheetData>
    <row r="1" spans="1:2" ht="21" x14ac:dyDescent="0.35">
      <c r="A1" s="2"/>
      <c r="B1" s="26" t="s">
        <v>0</v>
      </c>
    </row>
    <row r="2" spans="1:2" x14ac:dyDescent="0.25">
      <c r="A2" s="2"/>
      <c r="B2" s="3" t="s">
        <v>57</v>
      </c>
    </row>
    <row r="3" spans="1:2" x14ac:dyDescent="0.25">
      <c r="A3" s="2"/>
      <c r="B3" s="2"/>
    </row>
    <row r="4" spans="1:2" s="25" customFormat="1" ht="15.75" x14ac:dyDescent="0.25">
      <c r="B4" s="27" t="s">
        <v>58</v>
      </c>
    </row>
    <row r="5" spans="1:2" x14ac:dyDescent="0.25">
      <c r="A5" s="2"/>
      <c r="B5" s="4" t="s">
        <v>59</v>
      </c>
    </row>
    <row r="6" spans="1:2" x14ac:dyDescent="0.25">
      <c r="A6" s="2"/>
      <c r="B6" s="4" t="s">
        <v>61</v>
      </c>
    </row>
    <row r="7" spans="1:2" x14ac:dyDescent="0.25">
      <c r="A7" s="2"/>
      <c r="B7" s="4" t="s">
        <v>60</v>
      </c>
    </row>
    <row r="8" spans="1:2" x14ac:dyDescent="0.25">
      <c r="A8" s="2"/>
      <c r="B8" s="4"/>
    </row>
    <row r="9" spans="1:2" s="25" customFormat="1" ht="15.75" x14ac:dyDescent="0.25">
      <c r="B9" s="27" t="s">
        <v>1</v>
      </c>
    </row>
    <row r="10" spans="1:2" x14ac:dyDescent="0.25">
      <c r="A10" s="2"/>
      <c r="B10" s="8" t="s">
        <v>2</v>
      </c>
    </row>
    <row r="11" spans="1:2" ht="27" x14ac:dyDescent="0.25">
      <c r="A11" s="2"/>
      <c r="B11" s="23" t="s">
        <v>53</v>
      </c>
    </row>
    <row r="12" spans="1:2" x14ac:dyDescent="0.25">
      <c r="A12" s="2"/>
      <c r="B12" s="24" t="s">
        <v>62</v>
      </c>
    </row>
    <row r="13" spans="1:2" x14ac:dyDescent="0.25">
      <c r="A13" s="2"/>
      <c r="B13" s="4"/>
    </row>
    <row r="14" spans="1:2" s="25" customFormat="1" ht="15.75" x14ac:dyDescent="0.25">
      <c r="B14" s="27" t="s">
        <v>3</v>
      </c>
    </row>
    <row r="15" spans="1:2" x14ac:dyDescent="0.25">
      <c r="A15" s="2"/>
      <c r="B15" s="4" t="s">
        <v>4</v>
      </c>
    </row>
    <row r="16" spans="1:2" x14ac:dyDescent="0.25">
      <c r="A16" s="2"/>
      <c r="B16" s="4" t="s">
        <v>5</v>
      </c>
    </row>
    <row r="17" spans="1:2" x14ac:dyDescent="0.25">
      <c r="A17" s="2"/>
      <c r="B17" s="4" t="s">
        <v>6</v>
      </c>
    </row>
    <row r="18" spans="1:2" x14ac:dyDescent="0.25">
      <c r="A18" s="2"/>
      <c r="B18" s="4"/>
    </row>
    <row r="19" spans="1:2" s="25" customFormat="1" ht="15.75" x14ac:dyDescent="0.25">
      <c r="B19" s="27" t="s">
        <v>63</v>
      </c>
    </row>
    <row r="20" spans="1:2" x14ac:dyDescent="0.25">
      <c r="A20" s="2"/>
      <c r="B20" s="4" t="s">
        <v>54</v>
      </c>
    </row>
    <row r="21" spans="1:2" x14ac:dyDescent="0.25">
      <c r="A21" s="2"/>
      <c r="B21" s="4" t="s">
        <v>7</v>
      </c>
    </row>
    <row r="22" spans="1:2" x14ac:dyDescent="0.25">
      <c r="A22" s="2"/>
      <c r="B22" s="4" t="s">
        <v>55</v>
      </c>
    </row>
    <row r="23" spans="1:2" x14ac:dyDescent="0.25">
      <c r="A23" s="2"/>
      <c r="B23" s="4" t="s">
        <v>8</v>
      </c>
    </row>
    <row r="24" spans="1:2" x14ac:dyDescent="0.25">
      <c r="A24" s="2"/>
      <c r="B24" s="4" t="s">
        <v>56</v>
      </c>
    </row>
    <row r="25" spans="1:2" x14ac:dyDescent="0.25">
      <c r="A25" s="2"/>
      <c r="B25" s="4" t="s">
        <v>9</v>
      </c>
    </row>
    <row r="26" spans="1:2" x14ac:dyDescent="0.25">
      <c r="A26" s="2"/>
      <c r="B26" s="4" t="s">
        <v>69</v>
      </c>
    </row>
    <row r="27" spans="1:2" x14ac:dyDescent="0.25">
      <c r="A27" s="2"/>
      <c r="B27" s="4" t="s">
        <v>70</v>
      </c>
    </row>
    <row r="28" spans="1:2" s="25" customFormat="1" x14ac:dyDescent="0.25"/>
    <row r="29" spans="1:2" s="25" customFormat="1" x14ac:dyDescent="0.25">
      <c r="B29" s="30"/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123C6"/>
  </sheetPr>
  <dimension ref="B2:H31"/>
  <sheetViews>
    <sheetView showGridLines="0" topLeftCell="A12" zoomScaleNormal="100" workbookViewId="0">
      <selection activeCell="F37" sqref="F37"/>
    </sheetView>
  </sheetViews>
  <sheetFormatPr defaultColWidth="8.7109375" defaultRowHeight="15" x14ac:dyDescent="0.25"/>
  <cols>
    <col min="1" max="1" width="3" style="1" customWidth="1"/>
    <col min="2" max="2" width="38" style="1" customWidth="1"/>
    <col min="3" max="8" width="16" style="1" customWidth="1"/>
    <col min="9" max="16384" width="8.7109375" style="1"/>
  </cols>
  <sheetData>
    <row r="2" spans="2:4" ht="21" x14ac:dyDescent="0.35">
      <c r="B2" s="28" t="s">
        <v>10</v>
      </c>
    </row>
    <row r="4" spans="2:4" x14ac:dyDescent="0.25">
      <c r="B4" s="31" t="s">
        <v>11</v>
      </c>
      <c r="C4" s="31"/>
      <c r="D4" s="31"/>
    </row>
    <row r="5" spans="2:4" x14ac:dyDescent="0.25">
      <c r="B5" s="5" t="s">
        <v>12</v>
      </c>
      <c r="C5" s="6">
        <v>2.5</v>
      </c>
    </row>
    <row r="6" spans="2:4" x14ac:dyDescent="0.25">
      <c r="B6" s="5" t="s">
        <v>13</v>
      </c>
      <c r="C6" s="6">
        <v>0.8</v>
      </c>
    </row>
    <row r="7" spans="2:4" x14ac:dyDescent="0.25">
      <c r="B7" s="5" t="s">
        <v>14</v>
      </c>
      <c r="C7" s="7">
        <v>3000</v>
      </c>
    </row>
    <row r="8" spans="2:4" x14ac:dyDescent="0.25">
      <c r="B8" s="5" t="s">
        <v>15</v>
      </c>
      <c r="C8" s="8">
        <v>26</v>
      </c>
    </row>
    <row r="10" spans="2:4" x14ac:dyDescent="0.25">
      <c r="B10" s="31" t="s">
        <v>16</v>
      </c>
      <c r="C10" s="31"/>
      <c r="D10" s="31"/>
    </row>
    <row r="11" spans="2:4" x14ac:dyDescent="0.25">
      <c r="B11" s="5" t="s">
        <v>17</v>
      </c>
      <c r="C11" s="9">
        <f>C5-C6</f>
        <v>1.7</v>
      </c>
    </row>
    <row r="12" spans="2:4" x14ac:dyDescent="0.25">
      <c r="B12" s="5" t="s">
        <v>18</v>
      </c>
      <c r="C12" s="10">
        <f>IF(C5=0,0,(C5-C6)/C5)</f>
        <v>0.67999999999999994</v>
      </c>
    </row>
    <row r="13" spans="2:4" x14ac:dyDescent="0.25">
      <c r="B13" s="11" t="s">
        <v>19</v>
      </c>
      <c r="C13" s="12">
        <f>IF(C11&lt;=0,"n.d.",C7/C11)</f>
        <v>1764.7058823529412</v>
      </c>
    </row>
    <row r="14" spans="2:4" x14ac:dyDescent="0.25">
      <c r="B14" s="11" t="s">
        <v>20</v>
      </c>
      <c r="C14" s="13">
        <f>IF(C11&lt;=0,"n.d.",C13*C5)</f>
        <v>4411.7647058823532</v>
      </c>
    </row>
    <row r="15" spans="2:4" x14ac:dyDescent="0.25">
      <c r="B15" s="11" t="s">
        <v>21</v>
      </c>
      <c r="C15" s="12">
        <f>IF(C11&lt;=0,"n.d.",C13/C8)</f>
        <v>67.873303167420815</v>
      </c>
    </row>
    <row r="17" spans="2:8" x14ac:dyDescent="0.25">
      <c r="B17" s="32" t="s">
        <v>22</v>
      </c>
      <c r="C17" s="32"/>
      <c r="D17" s="32"/>
      <c r="E17" s="32"/>
      <c r="F17" s="32"/>
      <c r="G17" s="32"/>
      <c r="H17" s="32"/>
    </row>
    <row r="19" spans="2:8" x14ac:dyDescent="0.25">
      <c r="B19" s="31" t="s">
        <v>23</v>
      </c>
      <c r="C19" s="31"/>
      <c r="D19" s="31"/>
      <c r="E19" s="31"/>
      <c r="F19" s="31"/>
      <c r="G19" s="31"/>
      <c r="H19" s="31"/>
    </row>
    <row r="20" spans="2:8" x14ac:dyDescent="0.25">
      <c r="B20" s="14" t="s">
        <v>24</v>
      </c>
      <c r="C20" s="14" t="s">
        <v>25</v>
      </c>
      <c r="D20" s="14" t="s">
        <v>26</v>
      </c>
      <c r="E20" s="14" t="s">
        <v>27</v>
      </c>
      <c r="F20" s="14" t="s">
        <v>28</v>
      </c>
      <c r="G20" s="14" t="s">
        <v>29</v>
      </c>
      <c r="H20" s="14" t="s">
        <v>30</v>
      </c>
    </row>
    <row r="21" spans="2:8" x14ac:dyDescent="0.25">
      <c r="B21" s="8">
        <v>0</v>
      </c>
      <c r="C21" s="15">
        <f t="shared" ref="C21:C31" si="0">B21*$C$5</f>
        <v>0</v>
      </c>
      <c r="D21" s="15">
        <f t="shared" ref="D21:D31" si="1">B21*$C$6</f>
        <v>0</v>
      </c>
      <c r="E21" s="15">
        <f t="shared" ref="E21:E31" si="2">$C$7</f>
        <v>3000</v>
      </c>
      <c r="F21" s="15">
        <f t="shared" ref="F21:F31" si="3">D21+E21</f>
        <v>3000</v>
      </c>
      <c r="G21" s="15">
        <f t="shared" ref="G21:G31" si="4">C21-F21</f>
        <v>-3000</v>
      </c>
      <c r="H21" s="16" t="str">
        <f t="shared" ref="H21:H31" si="5">IF(G21&gt;0,"Utile",IF(G21=0,"Pareggio","Perdita"))</f>
        <v>Perdita</v>
      </c>
    </row>
    <row r="22" spans="2:8" x14ac:dyDescent="0.25">
      <c r="B22" s="8">
        <v>300</v>
      </c>
      <c r="C22" s="15">
        <f>B22*$C$5</f>
        <v>750</v>
      </c>
      <c r="D22" s="15">
        <f>B22*$C$6</f>
        <v>240</v>
      </c>
      <c r="E22" s="15">
        <f>$C$7</f>
        <v>3000</v>
      </c>
      <c r="F22" s="15">
        <f>D22+E22</f>
        <v>3240</v>
      </c>
      <c r="G22" s="15">
        <f>C22-F22</f>
        <v>-2490</v>
      </c>
      <c r="H22" s="16" t="str">
        <f t="shared" si="5"/>
        <v>Perdita</v>
      </c>
    </row>
    <row r="23" spans="2:8" x14ac:dyDescent="0.25">
      <c r="B23" s="8">
        <v>600</v>
      </c>
      <c r="C23" s="15">
        <f t="shared" si="0"/>
        <v>1500</v>
      </c>
      <c r="D23" s="15">
        <f t="shared" si="1"/>
        <v>480</v>
      </c>
      <c r="E23" s="15">
        <f t="shared" si="2"/>
        <v>3000</v>
      </c>
      <c r="F23" s="15">
        <f t="shared" si="3"/>
        <v>3480</v>
      </c>
      <c r="G23" s="15">
        <f t="shared" si="4"/>
        <v>-1980</v>
      </c>
      <c r="H23" s="16" t="str">
        <f t="shared" si="5"/>
        <v>Perdita</v>
      </c>
    </row>
    <row r="24" spans="2:8" x14ac:dyDescent="0.25">
      <c r="B24" s="8">
        <v>900</v>
      </c>
      <c r="C24" s="15">
        <f t="shared" si="0"/>
        <v>2250</v>
      </c>
      <c r="D24" s="15">
        <f t="shared" si="1"/>
        <v>720</v>
      </c>
      <c r="E24" s="15">
        <f t="shared" si="2"/>
        <v>3000</v>
      </c>
      <c r="F24" s="15">
        <f t="shared" si="3"/>
        <v>3720</v>
      </c>
      <c r="G24" s="15">
        <f t="shared" si="4"/>
        <v>-1470</v>
      </c>
      <c r="H24" s="16" t="str">
        <f t="shared" si="5"/>
        <v>Perdita</v>
      </c>
    </row>
    <row r="25" spans="2:8" x14ac:dyDescent="0.25">
      <c r="B25" s="8">
        <v>1200</v>
      </c>
      <c r="C25" s="15">
        <f t="shared" si="0"/>
        <v>3000</v>
      </c>
      <c r="D25" s="15">
        <f t="shared" si="1"/>
        <v>960</v>
      </c>
      <c r="E25" s="15">
        <f t="shared" si="2"/>
        <v>3000</v>
      </c>
      <c r="F25" s="15">
        <f t="shared" si="3"/>
        <v>3960</v>
      </c>
      <c r="G25" s="15">
        <f t="shared" si="4"/>
        <v>-960</v>
      </c>
      <c r="H25" s="16" t="str">
        <f t="shared" si="5"/>
        <v>Perdita</v>
      </c>
    </row>
    <row r="26" spans="2:8" x14ac:dyDescent="0.25">
      <c r="B26" s="8">
        <v>1500</v>
      </c>
      <c r="C26" s="15">
        <f t="shared" si="0"/>
        <v>3750</v>
      </c>
      <c r="D26" s="15">
        <f t="shared" si="1"/>
        <v>1200</v>
      </c>
      <c r="E26" s="15">
        <f t="shared" si="2"/>
        <v>3000</v>
      </c>
      <c r="F26" s="15">
        <f t="shared" si="3"/>
        <v>4200</v>
      </c>
      <c r="G26" s="15">
        <f t="shared" si="4"/>
        <v>-450</v>
      </c>
      <c r="H26" s="16" t="str">
        <f t="shared" si="5"/>
        <v>Perdita</v>
      </c>
    </row>
    <row r="27" spans="2:8" x14ac:dyDescent="0.25">
      <c r="B27" s="8">
        <v>1765</v>
      </c>
      <c r="C27" s="15">
        <f>B27*$C$5</f>
        <v>4412.5</v>
      </c>
      <c r="D27" s="15">
        <f t="shared" si="1"/>
        <v>1412</v>
      </c>
      <c r="E27" s="15">
        <f t="shared" si="2"/>
        <v>3000</v>
      </c>
      <c r="F27" s="15">
        <f t="shared" si="3"/>
        <v>4412</v>
      </c>
      <c r="G27" s="15">
        <f t="shared" si="4"/>
        <v>0.5</v>
      </c>
      <c r="H27" s="16" t="str">
        <f t="shared" si="5"/>
        <v>Utile</v>
      </c>
    </row>
    <row r="28" spans="2:8" x14ac:dyDescent="0.25">
      <c r="B28" s="8">
        <v>2100</v>
      </c>
      <c r="C28" s="15">
        <f t="shared" si="0"/>
        <v>5250</v>
      </c>
      <c r="D28" s="15">
        <f t="shared" si="1"/>
        <v>1680</v>
      </c>
      <c r="E28" s="15">
        <f t="shared" si="2"/>
        <v>3000</v>
      </c>
      <c r="F28" s="15">
        <f t="shared" si="3"/>
        <v>4680</v>
      </c>
      <c r="G28" s="15">
        <f t="shared" si="4"/>
        <v>570</v>
      </c>
      <c r="H28" s="16" t="str">
        <f t="shared" si="5"/>
        <v>Utile</v>
      </c>
    </row>
    <row r="29" spans="2:8" x14ac:dyDescent="0.25">
      <c r="B29" s="8">
        <v>2400</v>
      </c>
      <c r="C29" s="15">
        <f t="shared" si="0"/>
        <v>6000</v>
      </c>
      <c r="D29" s="15">
        <f t="shared" si="1"/>
        <v>1920</v>
      </c>
      <c r="E29" s="15">
        <f t="shared" si="2"/>
        <v>3000</v>
      </c>
      <c r="F29" s="15">
        <f t="shared" si="3"/>
        <v>4920</v>
      </c>
      <c r="G29" s="15">
        <f t="shared" si="4"/>
        <v>1080</v>
      </c>
      <c r="H29" s="16" t="str">
        <f t="shared" si="5"/>
        <v>Utile</v>
      </c>
    </row>
    <row r="30" spans="2:8" x14ac:dyDescent="0.25">
      <c r="B30" s="8">
        <v>2700</v>
      </c>
      <c r="C30" s="15">
        <f t="shared" si="0"/>
        <v>6750</v>
      </c>
      <c r="D30" s="15">
        <f t="shared" si="1"/>
        <v>2160</v>
      </c>
      <c r="E30" s="15">
        <f t="shared" si="2"/>
        <v>3000</v>
      </c>
      <c r="F30" s="15">
        <f t="shared" si="3"/>
        <v>5160</v>
      </c>
      <c r="G30" s="15">
        <f t="shared" si="4"/>
        <v>1590</v>
      </c>
      <c r="H30" s="16" t="str">
        <f t="shared" si="5"/>
        <v>Utile</v>
      </c>
    </row>
    <row r="31" spans="2:8" x14ac:dyDescent="0.25">
      <c r="B31" s="8">
        <v>3000</v>
      </c>
      <c r="C31" s="15">
        <f t="shared" si="0"/>
        <v>7500</v>
      </c>
      <c r="D31" s="15">
        <f t="shared" si="1"/>
        <v>2400</v>
      </c>
      <c r="E31" s="15">
        <f t="shared" si="2"/>
        <v>3000</v>
      </c>
      <c r="F31" s="15">
        <f t="shared" si="3"/>
        <v>5400</v>
      </c>
      <c r="G31" s="15">
        <f t="shared" si="4"/>
        <v>2100</v>
      </c>
      <c r="H31" s="16" t="str">
        <f t="shared" si="5"/>
        <v>Utile</v>
      </c>
    </row>
  </sheetData>
  <mergeCells count="4">
    <mergeCell ref="B4:D4"/>
    <mergeCell ref="B10:D10"/>
    <mergeCell ref="B17:H17"/>
    <mergeCell ref="B19:H1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B2:F26"/>
  <sheetViews>
    <sheetView showGridLines="0" tabSelected="1" topLeftCell="A6" zoomScaleNormal="100" workbookViewId="0">
      <selection activeCell="K28" sqref="K28"/>
    </sheetView>
  </sheetViews>
  <sheetFormatPr defaultColWidth="8.7109375" defaultRowHeight="15" x14ac:dyDescent="0.25"/>
  <cols>
    <col min="1" max="1" width="3" style="1" customWidth="1"/>
    <col min="2" max="2" width="42" style="1" customWidth="1"/>
    <col min="3" max="3" width="16" style="1" customWidth="1"/>
    <col min="4" max="4" width="4" style="1" customWidth="1"/>
    <col min="5" max="5" width="42" style="1" customWidth="1"/>
    <col min="6" max="6" width="16" style="1" customWidth="1"/>
    <col min="7" max="16384" width="8.7109375" style="1"/>
  </cols>
  <sheetData>
    <row r="2" spans="2:6" ht="21" x14ac:dyDescent="0.35">
      <c r="B2" s="28" t="s">
        <v>31</v>
      </c>
    </row>
    <row r="3" spans="2:6" x14ac:dyDescent="0.25">
      <c r="B3" s="29" t="s">
        <v>64</v>
      </c>
    </row>
    <row r="5" spans="2:6" x14ac:dyDescent="0.25">
      <c r="B5" s="31" t="s">
        <v>32</v>
      </c>
      <c r="C5" s="31"/>
      <c r="E5" s="31" t="s">
        <v>33</v>
      </c>
      <c r="F5" s="31"/>
    </row>
    <row r="6" spans="2:6" x14ac:dyDescent="0.25">
      <c r="B6" s="17" t="s">
        <v>34</v>
      </c>
      <c r="C6" s="7">
        <v>4000</v>
      </c>
      <c r="E6" s="17" t="s">
        <v>35</v>
      </c>
      <c r="F6" s="7">
        <v>8500</v>
      </c>
    </row>
    <row r="7" spans="2:6" x14ac:dyDescent="0.25">
      <c r="B7" s="17" t="s">
        <v>36</v>
      </c>
      <c r="C7" s="7">
        <v>3000</v>
      </c>
      <c r="E7" s="17" t="s">
        <v>65</v>
      </c>
      <c r="F7" s="7">
        <v>10000</v>
      </c>
    </row>
    <row r="8" spans="2:6" x14ac:dyDescent="0.25">
      <c r="B8" s="17" t="s">
        <v>37</v>
      </c>
      <c r="C8" s="7">
        <v>1500</v>
      </c>
      <c r="E8" s="17" t="s">
        <v>38</v>
      </c>
      <c r="F8" s="7">
        <v>0</v>
      </c>
    </row>
    <row r="9" spans="2:6" x14ac:dyDescent="0.25">
      <c r="B9" s="17" t="s">
        <v>39</v>
      </c>
      <c r="C9" s="7">
        <v>1000</v>
      </c>
      <c r="E9" s="18" t="s">
        <v>40</v>
      </c>
      <c r="F9" s="19">
        <f>SUM(F6:F8)</f>
        <v>18500</v>
      </c>
    </row>
    <row r="10" spans="2:6" x14ac:dyDescent="0.25">
      <c r="B10" s="18" t="s">
        <v>41</v>
      </c>
      <c r="C10" s="19">
        <f>SUM(C6:C9)</f>
        <v>9500</v>
      </c>
    </row>
    <row r="11" spans="2:6" x14ac:dyDescent="0.25">
      <c r="E11" s="20" t="s">
        <v>42</v>
      </c>
      <c r="F11" s="13">
        <f>F9-C24</f>
        <v>0</v>
      </c>
    </row>
    <row r="12" spans="2:6" x14ac:dyDescent="0.25">
      <c r="B12" s="31" t="s">
        <v>43</v>
      </c>
      <c r="C12" s="31"/>
      <c r="E12" s="33" t="str">
        <f>IF(F11=0,"OK: coperture esatte",IF(F11&gt;0,"Avanzo di risorse","MANCANO risorse: cerca altra copertura"))</f>
        <v>OK: coperture esatte</v>
      </c>
      <c r="F12" s="33"/>
    </row>
    <row r="13" spans="2:6" x14ac:dyDescent="0.25">
      <c r="B13" s="17" t="s">
        <v>44</v>
      </c>
      <c r="C13" s="7">
        <v>800</v>
      </c>
    </row>
    <row r="14" spans="2:6" x14ac:dyDescent="0.25">
      <c r="B14" s="17" t="s">
        <v>71</v>
      </c>
      <c r="C14" s="7">
        <v>700</v>
      </c>
      <c r="E14" s="1" t="s">
        <v>72</v>
      </c>
    </row>
    <row r="15" spans="2:6" x14ac:dyDescent="0.25">
      <c r="B15" s="17" t="s">
        <v>66</v>
      </c>
      <c r="C15" s="7">
        <v>500</v>
      </c>
    </row>
    <row r="16" spans="2:6" x14ac:dyDescent="0.25">
      <c r="B16" s="18" t="s">
        <v>45</v>
      </c>
      <c r="C16" s="19">
        <f>SUM(C13:C15)</f>
        <v>2000</v>
      </c>
    </row>
    <row r="18" spans="2:6" x14ac:dyDescent="0.25">
      <c r="B18" s="31" t="s">
        <v>46</v>
      </c>
      <c r="C18" s="31"/>
    </row>
    <row r="19" spans="2:6" x14ac:dyDescent="0.25">
      <c r="B19" s="17" t="s">
        <v>47</v>
      </c>
      <c r="C19" s="7">
        <v>1000</v>
      </c>
      <c r="D19" t="s">
        <v>67</v>
      </c>
    </row>
    <row r="20" spans="2:6" x14ac:dyDescent="0.25">
      <c r="B20" s="17" t="s">
        <v>48</v>
      </c>
      <c r="C20" s="8">
        <v>2</v>
      </c>
    </row>
    <row r="21" spans="2:6" x14ac:dyDescent="0.25">
      <c r="B21" s="17" t="s">
        <v>49</v>
      </c>
      <c r="C21" s="15">
        <f>C20*'Break Even Point'!C7</f>
        <v>6000</v>
      </c>
      <c r="D21" s="1" t="s">
        <v>68</v>
      </c>
    </row>
    <row r="22" spans="2:6" x14ac:dyDescent="0.25">
      <c r="B22" s="18" t="s">
        <v>50</v>
      </c>
      <c r="C22" s="19">
        <f>C19+C21</f>
        <v>7000</v>
      </c>
    </row>
    <row r="24" spans="2:6" x14ac:dyDescent="0.25">
      <c r="B24" s="21" t="s">
        <v>51</v>
      </c>
      <c r="C24" s="22">
        <f>C10+C16+C22</f>
        <v>18500</v>
      </c>
    </row>
    <row r="26" spans="2:6" x14ac:dyDescent="0.25">
      <c r="B26" s="32" t="s">
        <v>52</v>
      </c>
      <c r="C26" s="32"/>
      <c r="D26" s="32"/>
      <c r="E26" s="32"/>
      <c r="F26" s="32"/>
    </row>
  </sheetData>
  <mergeCells count="6">
    <mergeCell ref="B26:F26"/>
    <mergeCell ref="B5:C5"/>
    <mergeCell ref="E5:F5"/>
    <mergeCell ref="B12:C12"/>
    <mergeCell ref="E12:F12"/>
    <mergeCell ref="B18:C1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Istruzioni</vt:lpstr>
      <vt:lpstr>Break Even Point</vt:lpstr>
      <vt:lpstr>Fabbisogno Finanziario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Pietro Alù</cp:lastModifiedBy>
  <cp:revision>1</cp:revision>
  <dcterms:created xsi:type="dcterms:W3CDTF">2026-07-17T16:34:43Z</dcterms:created>
  <dcterms:modified xsi:type="dcterms:W3CDTF">2026-07-23T15:06:11Z</dcterms:modified>
  <dc:language>en-US</dc:language>
</cp:coreProperties>
</file>